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0" windowHeight="11160"/>
  </bookViews>
  <sheets>
    <sheet name="V58A" sheetId="2" r:id="rId1"/>
  </sheets>
  <definedNames>
    <definedName name="_xlnm.Print_Titles" localSheetId="0">V58A!$A:$B,V58A!$9:$11</definedName>
  </definedNames>
  <calcPr calcId="125725"/>
</workbook>
</file>

<file path=xl/calcChain.xml><?xml version="1.0" encoding="utf-8"?>
<calcChain xmlns="http://schemas.openxmlformats.org/spreadsheetml/2006/main">
  <c r="J19" i="2"/>
  <c r="E20"/>
  <c r="L19" l="1"/>
  <c r="M19" l="1"/>
  <c r="N19" s="1"/>
  <c r="W19" s="1"/>
  <c r="AC19" s="1"/>
  <c r="AD19" s="1"/>
  <c r="AF19" s="1"/>
  <c r="O20"/>
  <c r="P20"/>
  <c r="Q20"/>
  <c r="R20"/>
  <c r="S20"/>
  <c r="T20"/>
  <c r="U20"/>
  <c r="V20"/>
  <c r="X20"/>
  <c r="Y20"/>
  <c r="Z20"/>
  <c r="AA20"/>
  <c r="AB20"/>
  <c r="AE20"/>
  <c r="J13" l="1"/>
  <c r="K13" s="1"/>
  <c r="J18" l="1"/>
  <c r="L18" s="1"/>
  <c r="J17"/>
  <c r="L17" s="1"/>
  <c r="J16"/>
  <c r="L16" s="1"/>
  <c r="J15"/>
  <c r="K15" s="1"/>
  <c r="J14"/>
  <c r="K14" s="1"/>
  <c r="J12"/>
  <c r="K12" s="1"/>
  <c r="M18" l="1"/>
  <c r="M14"/>
  <c r="M16" l="1"/>
  <c r="L20"/>
  <c r="M15"/>
  <c r="N15" s="1"/>
  <c r="W15" s="1"/>
  <c r="AC15" s="1"/>
  <c r="AD15" s="1"/>
  <c r="AF15" s="1"/>
  <c r="M13"/>
  <c r="N13" s="1"/>
  <c r="W13" s="1"/>
  <c r="AC13" s="1"/>
  <c r="AD13" s="1"/>
  <c r="AF13" s="1"/>
  <c r="M12"/>
  <c r="N12" s="1"/>
  <c r="W12" s="1"/>
  <c r="AC12" s="1"/>
  <c r="AD12" s="1"/>
  <c r="AF12" s="1"/>
  <c r="N18"/>
  <c r="W18" s="1"/>
  <c r="AC18" s="1"/>
  <c r="AD18" s="1"/>
  <c r="AF18" s="1"/>
  <c r="M17"/>
  <c r="N17" s="1"/>
  <c r="W17" s="1"/>
  <c r="AC17" s="1"/>
  <c r="AD17" s="1"/>
  <c r="AF17" s="1"/>
  <c r="N16"/>
  <c r="W16" s="1"/>
  <c r="AC16" s="1"/>
  <c r="AD16" s="1"/>
  <c r="AF16" s="1"/>
  <c r="N14"/>
  <c r="W14" s="1"/>
  <c r="AC14" s="1"/>
  <c r="AD14" s="1"/>
  <c r="AF14" s="1"/>
  <c r="J20" l="1"/>
  <c r="K20"/>
  <c r="M20" l="1"/>
  <c r="N20" l="1"/>
  <c r="W20" l="1"/>
  <c r="AC20" l="1"/>
  <c r="AD20" l="1"/>
  <c r="AF20" l="1"/>
</calcChain>
</file>

<file path=xl/sharedStrings.xml><?xml version="1.0" encoding="utf-8"?>
<sst xmlns="http://schemas.openxmlformats.org/spreadsheetml/2006/main" count="97" uniqueCount="75">
  <si>
    <t>Коэффициент</t>
  </si>
  <si>
    <t>Образование</t>
  </si>
  <si>
    <t>сумма</t>
  </si>
  <si>
    <t>%</t>
  </si>
  <si>
    <t>Доплата руководителям и заместителям руководителей за квалификационный уровень ( первый - 100%, второй - 50%, третий - 30%)</t>
  </si>
  <si>
    <t>БДО: 17697 тенге</t>
  </si>
  <si>
    <t>Главный бухгалтер:</t>
  </si>
  <si>
    <t>Главный экономист:</t>
  </si>
  <si>
    <t>Методист по кадрам:</t>
  </si>
  <si>
    <t>Итого по программе 082 045 (111 спец)</t>
  </si>
  <si>
    <t>№</t>
  </si>
  <si>
    <t>ФИО</t>
  </si>
  <si>
    <t>Наименование должностей</t>
  </si>
  <si>
    <t>Кол-во единиц</t>
  </si>
  <si>
    <t>Стаж</t>
  </si>
  <si>
    <t>Категория / Разряд</t>
  </si>
  <si>
    <t>Итого по единицам</t>
  </si>
  <si>
    <t>Повышение за работу в сельской местности
 (25%)</t>
  </si>
  <si>
    <t>Ставка с учетом повышения</t>
  </si>
  <si>
    <t>Доплаты</t>
  </si>
  <si>
    <t>Всего доплат</t>
  </si>
  <si>
    <t>ФЗП за месяц</t>
  </si>
  <si>
    <t>Кол-во месяцев</t>
  </si>
  <si>
    <t>ФЗП за год</t>
  </si>
  <si>
    <t>За работу с библиотечным фондом учебников</t>
  </si>
  <si>
    <t>Доплата за работу в ночное время</t>
  </si>
  <si>
    <t>Доплата за работу в выходные и праздничные дни</t>
  </si>
  <si>
    <t>За тяжелые (особо тяжелые), физ.работы и работы с вредными условиями труда</t>
  </si>
  <si>
    <t>За уборку помещений, использующим дезинфицирующие средства</t>
  </si>
  <si>
    <t>За уборку  туалетов с использованием дезинфицирующих средств</t>
  </si>
  <si>
    <t>Водителям классной квалификации: «водитель 1 класса»</t>
  </si>
  <si>
    <t>Водителям классной квалификации: «водитель 2 класса»</t>
  </si>
  <si>
    <t>Надбавка за особые условия труда</t>
  </si>
  <si>
    <t>Доплата за квалификацию педагогического мастерства                (мастер-50%, исследователь-40%,эксперт-35%, модератор-30%) от  ДО</t>
  </si>
  <si>
    <t>Коэф. Повышения гражданским служащим и квал. Работникам   1,23</t>
  </si>
  <si>
    <t>МРП: 3063 тенге</t>
  </si>
  <si>
    <t>МЗП: 60000 тенге</t>
  </si>
  <si>
    <t>Подпись</t>
  </si>
  <si>
    <t xml:space="preserve">Помощникам воспитателей за работу с дезинфицирующими средствами </t>
  </si>
  <si>
    <t>категория (приказ № и дата)</t>
  </si>
  <si>
    <t>СОГЛАСОВАНО            Руководитель ГУ "Отдел образования  по Буландынскому району управления образования Акмолинской области"                                 Жолдыгулова А.А.       _____________________</t>
  </si>
  <si>
    <r>
      <t>Коммунальное государственное уч</t>
    </r>
    <r>
      <rPr>
        <b/>
        <sz val="12"/>
        <rFont val="Times New Roman"/>
        <family val="1"/>
        <charset val="204"/>
      </rPr>
      <t>реждение "Основная средняя школа села Гордеевка</t>
    </r>
    <r>
      <rPr>
        <b/>
        <sz val="12"/>
        <color theme="1"/>
        <rFont val="Times New Roman"/>
        <family val="1"/>
        <charset val="204"/>
      </rPr>
      <t xml:space="preserve"> отдела образования по Буландынскому району управления образования Акмолинской области"</t>
    </r>
  </si>
  <si>
    <t>б/к</t>
  </si>
  <si>
    <t>Максименко Любовь Анатольевна</t>
  </si>
  <si>
    <t>высшее Академия Кокше № 0550526</t>
  </si>
  <si>
    <t>воспитатель мини-центра</t>
  </si>
  <si>
    <t>D1</t>
  </si>
  <si>
    <t>В44</t>
  </si>
  <si>
    <t>психолог мини-центра</t>
  </si>
  <si>
    <t>учитель казахского языка и литературы мини-центр</t>
  </si>
  <si>
    <t>музыкальный руководитель мини-центр</t>
  </si>
  <si>
    <t>помощник воспитателя</t>
  </si>
  <si>
    <t>среднее-специальное г.Щучинск Колледж</t>
  </si>
  <si>
    <t xml:space="preserve">Пуко  Алена Анатольевна </t>
  </si>
  <si>
    <t>высшее дошкольное обучение и воспитание</t>
  </si>
  <si>
    <t>В34</t>
  </si>
  <si>
    <t xml:space="preserve"> Пуко Алена Анатальевна</t>
  </si>
  <si>
    <t>ВАКАНСИЯ</t>
  </si>
  <si>
    <t>высшее</t>
  </si>
  <si>
    <t>УТВЕРЖДАЮ                                            штат в количестве17,05ед.                             с месячным ФЗП 3223708 тенге.                                    Директор                                                   КГУ "Основная средняя школа села Гордеевка"                                       Богданов Н.В.                       __________________</t>
  </si>
  <si>
    <t>16.11.03</t>
  </si>
  <si>
    <t>Коэф. Повышения педагогическим работникам  2</t>
  </si>
  <si>
    <t>кастелянша</t>
  </si>
  <si>
    <t>оператор стиральной машины</t>
  </si>
  <si>
    <t>2 разряд</t>
  </si>
  <si>
    <t>Медецинская сестра в мини-центре</t>
  </si>
  <si>
    <t>свыше 25 лет</t>
  </si>
  <si>
    <t>Якубик Альбина Юрьевна</t>
  </si>
  <si>
    <t>до года</t>
  </si>
  <si>
    <t>Штатное расписание мини-центр "Карлыгаш"</t>
  </si>
  <si>
    <t xml:space="preserve">кол-во детей:6 ; </t>
  </si>
  <si>
    <t>Серик Айтуған</t>
  </si>
  <si>
    <t>07.00.00</t>
  </si>
  <si>
    <t>07.04.01</t>
  </si>
  <si>
    <t>среднее-специальное коледж имени Ж.Мусина г.Колледж</t>
  </si>
</sst>
</file>

<file path=xl/styles.xml><?xml version="1.0" encoding="utf-8"?>
<styleSheet xmlns="http://schemas.openxmlformats.org/spreadsheetml/2006/main">
  <numFmts count="3">
    <numFmt numFmtId="164" formatCode="#,##0.00;\-#,##0.00;"/>
    <numFmt numFmtId="165" formatCode="#,##0.000"/>
    <numFmt numFmtId="166" formatCode="#,##0;\-#,##0;"/>
  </numFmts>
  <fonts count="2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10"/>
      <name val="Tahoma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ahoma"/>
      <family val="2"/>
      <charset val="204"/>
    </font>
    <font>
      <sz val="9"/>
      <color theme="1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7" fillId="2" borderId="0" xfId="0" applyFont="1" applyFill="1"/>
    <xf numFmtId="0" fontId="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/>
    <xf numFmtId="0" fontId="3" fillId="0" borderId="3" xfId="0" applyFont="1" applyBorder="1"/>
    <xf numFmtId="0" fontId="5" fillId="0" borderId="3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49" fontId="10" fillId="0" borderId="0" xfId="0" applyNumberFormat="1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49" fontId="11" fillId="0" borderId="0" xfId="0" applyNumberFormat="1" applyFont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0" fontId="8" fillId="0" borderId="1" xfId="0" applyFont="1" applyBorder="1"/>
    <xf numFmtId="166" fontId="2" fillId="0" borderId="3" xfId="0" applyNumberFormat="1" applyFont="1" applyBorder="1" applyAlignment="1">
      <alignment horizontal="center"/>
    </xf>
    <xf numFmtId="0" fontId="17" fillId="0" borderId="6" xfId="0" applyFont="1" applyBorder="1" applyAlignment="1">
      <alignment vertical="top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center" wrapText="1"/>
    </xf>
    <xf numFmtId="0" fontId="9" fillId="2" borderId="0" xfId="0" applyFont="1" applyFill="1"/>
    <xf numFmtId="49" fontId="10" fillId="2" borderId="0" xfId="0" applyNumberFormat="1" applyFont="1" applyFill="1"/>
    <xf numFmtId="49" fontId="11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2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13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right"/>
    </xf>
    <xf numFmtId="4" fontId="2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wrapText="1"/>
    </xf>
    <xf numFmtId="49" fontId="15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4" fillId="2" borderId="3" xfId="0" applyNumberFormat="1" applyFont="1" applyFill="1" applyBorder="1" applyAlignment="1" applyProtection="1">
      <alignment horizontal="left" vertical="center" wrapText="1"/>
      <protection locked="0"/>
    </xf>
    <xf numFmtId="0" fontId="18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16" fillId="0" borderId="3" xfId="0" applyFont="1" applyBorder="1" applyAlignment="1">
      <alignment vertical="top" wrapText="1"/>
    </xf>
    <xf numFmtId="49" fontId="20" fillId="0" borderId="3" xfId="0" applyNumberFormat="1" applyFont="1" applyBorder="1" applyAlignment="1" applyProtection="1">
      <alignment horizontal="left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3" fillId="3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11" fillId="2" borderId="0" xfId="0" applyFont="1" applyFill="1" applyAlignment="1">
      <alignment horizontal="center"/>
    </xf>
    <xf numFmtId="49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O26"/>
  <sheetViews>
    <sheetView tabSelected="1" showRuler="0" topLeftCell="B10" zoomScale="80" zoomScaleNormal="80" zoomScaleSheetLayoutView="100" workbookViewId="0">
      <selection activeCell="F17" sqref="F17"/>
    </sheetView>
  </sheetViews>
  <sheetFormatPr defaultColWidth="8.83203125" defaultRowHeight="12.75"/>
  <cols>
    <col min="1" max="1" width="3.33203125" style="2" customWidth="1"/>
    <col min="2" max="2" width="37.5" style="3" customWidth="1"/>
    <col min="3" max="3" width="32.6640625" style="2" customWidth="1"/>
    <col min="4" max="4" width="23.5" style="2" customWidth="1"/>
    <col min="5" max="5" width="11" style="2" customWidth="1"/>
    <col min="6" max="7" width="13.1640625" style="2" customWidth="1"/>
    <col min="8" max="8" width="16.5" style="2" customWidth="1"/>
    <col min="9" max="9" width="10.83203125" style="2" customWidth="1"/>
    <col min="10" max="10" width="15.33203125" style="2" customWidth="1"/>
    <col min="11" max="11" width="14.5" style="2" customWidth="1"/>
    <col min="12" max="12" width="13.1640625" style="2" customWidth="1"/>
    <col min="13" max="13" width="16" style="3" customWidth="1"/>
    <col min="14" max="14" width="14.6640625" style="3" customWidth="1"/>
    <col min="15" max="15" width="12" style="3" customWidth="1"/>
    <col min="16" max="16" width="12.1640625" style="3" customWidth="1"/>
    <col min="17" max="17" width="13" style="3" customWidth="1"/>
    <col min="18" max="18" width="13.5" style="3" customWidth="1"/>
    <col min="19" max="19" width="13.33203125" style="3" customWidth="1"/>
    <col min="20" max="20" width="12.33203125" style="3" customWidth="1"/>
    <col min="21" max="21" width="11.5" style="3" customWidth="1"/>
    <col min="22" max="22" width="14.1640625" style="3" customWidth="1"/>
    <col min="23" max="23" width="14.6640625" style="3" customWidth="1"/>
    <col min="24" max="24" width="13.83203125" style="3" customWidth="1"/>
    <col min="25" max="25" width="8.1640625" style="3" customWidth="1"/>
    <col min="26" max="26" width="12.5" style="3" customWidth="1"/>
    <col min="27" max="27" width="8.1640625" style="3" customWidth="1"/>
    <col min="28" max="28" width="12.6640625" style="3" customWidth="1"/>
    <col min="29" max="29" width="14.6640625" style="3" customWidth="1"/>
    <col min="30" max="30" width="15.83203125" style="3" customWidth="1"/>
    <col min="31" max="31" width="10.5" style="3" customWidth="1"/>
    <col min="32" max="32" width="20.33203125" style="3" customWidth="1"/>
    <col min="33" max="33" width="15" style="3" customWidth="1"/>
    <col min="34" max="16384" width="8.83203125" style="3"/>
  </cols>
  <sheetData>
    <row r="1" spans="1:41" ht="142.5" customHeight="1">
      <c r="A1" s="16"/>
      <c r="C1" s="6" t="s">
        <v>40</v>
      </c>
      <c r="D1" s="6"/>
      <c r="E1" s="6"/>
      <c r="F1" s="70"/>
      <c r="G1" s="70"/>
      <c r="H1" s="70"/>
      <c r="I1" s="70"/>
      <c r="J1" s="16"/>
      <c r="K1" s="3"/>
      <c r="L1" s="3"/>
      <c r="M1" s="70" t="s">
        <v>59</v>
      </c>
      <c r="N1" s="70"/>
      <c r="O1" s="70"/>
      <c r="P1" s="16"/>
      <c r="Q1" s="16"/>
      <c r="U1" s="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</row>
    <row r="2" spans="1:41" ht="29.25" customHeight="1">
      <c r="A2" s="16"/>
      <c r="B2" s="17"/>
      <c r="C2" s="17"/>
      <c r="D2" s="71" t="s">
        <v>69</v>
      </c>
      <c r="E2" s="71"/>
      <c r="F2" s="71"/>
      <c r="G2" s="71"/>
      <c r="H2" s="71"/>
      <c r="I2" s="71"/>
      <c r="J2" s="71"/>
      <c r="K2" s="32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</row>
    <row r="3" spans="1:41" ht="15.75">
      <c r="A3" s="16"/>
      <c r="B3" s="18"/>
      <c r="C3" s="18"/>
      <c r="D3" s="72"/>
      <c r="E3" s="72"/>
      <c r="F3" s="72"/>
      <c r="G3" s="72"/>
      <c r="H3" s="72"/>
      <c r="I3" s="72"/>
      <c r="J3" s="72"/>
      <c r="K3" s="32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</row>
    <row r="4" spans="1:41" ht="60.75" customHeight="1">
      <c r="A4" s="16"/>
      <c r="B4" s="18"/>
      <c r="C4" s="18"/>
      <c r="D4" s="73" t="s">
        <v>41</v>
      </c>
      <c r="E4" s="73"/>
      <c r="F4" s="73"/>
      <c r="G4" s="73"/>
      <c r="H4" s="73"/>
      <c r="I4" s="73"/>
      <c r="J4" s="73"/>
      <c r="K4" s="73"/>
      <c r="L4" s="19"/>
      <c r="M4" s="20"/>
      <c r="N4" s="20"/>
      <c r="O4" s="20"/>
      <c r="P4" s="20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</row>
    <row r="5" spans="1:41" ht="15.75">
      <c r="A5" s="16"/>
      <c r="B5" s="18"/>
      <c r="C5" s="18"/>
      <c r="D5" s="33"/>
      <c r="E5" s="33"/>
      <c r="F5" s="33"/>
      <c r="G5" s="33"/>
      <c r="H5" s="33"/>
      <c r="I5" s="34"/>
      <c r="J5" s="34"/>
      <c r="K5" s="34"/>
      <c r="L5" s="21"/>
      <c r="M5" s="21"/>
      <c r="N5" s="21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</row>
    <row r="6" spans="1:41" ht="15.75">
      <c r="A6" s="16"/>
      <c r="C6" s="5"/>
      <c r="D6" s="5"/>
      <c r="E6" s="35"/>
      <c r="F6" s="5" t="s">
        <v>70</v>
      </c>
      <c r="G6" s="5"/>
      <c r="H6" s="36"/>
      <c r="I6" s="37"/>
      <c r="J6" s="32"/>
      <c r="K6" s="32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1:41">
      <c r="A7" s="16"/>
      <c r="B7" s="16"/>
      <c r="C7" s="16"/>
      <c r="D7" s="32"/>
      <c r="E7" s="32"/>
      <c r="F7" s="32"/>
      <c r="G7" s="32"/>
      <c r="H7" s="32"/>
      <c r="I7" s="32"/>
      <c r="J7" s="32"/>
      <c r="K7" s="32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</row>
    <row r="8" spans="1:41">
      <c r="A8" s="3"/>
      <c r="C8" s="1" t="s">
        <v>5</v>
      </c>
      <c r="D8" s="38" t="s">
        <v>35</v>
      </c>
      <c r="E8" s="35"/>
      <c r="F8" s="35"/>
      <c r="G8" s="35"/>
      <c r="H8" s="38" t="s">
        <v>36</v>
      </c>
      <c r="I8" s="35"/>
      <c r="J8" s="35"/>
      <c r="K8" s="39"/>
      <c r="L8" s="22"/>
    </row>
    <row r="9" spans="1:41" ht="90.75" customHeight="1">
      <c r="A9" s="69" t="s">
        <v>10</v>
      </c>
      <c r="B9" s="69" t="s">
        <v>11</v>
      </c>
      <c r="C9" s="69" t="s">
        <v>12</v>
      </c>
      <c r="D9" s="64" t="s">
        <v>1</v>
      </c>
      <c r="E9" s="64" t="s">
        <v>13</v>
      </c>
      <c r="F9" s="64" t="s">
        <v>14</v>
      </c>
      <c r="G9" s="61" t="s">
        <v>39</v>
      </c>
      <c r="H9" s="64" t="s">
        <v>15</v>
      </c>
      <c r="I9" s="64" t="s">
        <v>0</v>
      </c>
      <c r="J9" s="64" t="s">
        <v>16</v>
      </c>
      <c r="K9" s="64" t="s">
        <v>61</v>
      </c>
      <c r="L9" s="69" t="s">
        <v>34</v>
      </c>
      <c r="M9" s="69" t="s">
        <v>17</v>
      </c>
      <c r="N9" s="69" t="s">
        <v>18</v>
      </c>
      <c r="O9" s="69" t="s">
        <v>19</v>
      </c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 t="s">
        <v>20</v>
      </c>
      <c r="AD9" s="69" t="s">
        <v>21</v>
      </c>
      <c r="AE9" s="69" t="s">
        <v>22</v>
      </c>
      <c r="AF9" s="69" t="s">
        <v>23</v>
      </c>
      <c r="AG9" s="65" t="s">
        <v>37</v>
      </c>
    </row>
    <row r="10" spans="1:41" ht="123.75" customHeight="1">
      <c r="A10" s="69"/>
      <c r="B10" s="69"/>
      <c r="C10" s="69"/>
      <c r="D10" s="64"/>
      <c r="E10" s="64"/>
      <c r="F10" s="64"/>
      <c r="G10" s="62"/>
      <c r="H10" s="64"/>
      <c r="I10" s="64"/>
      <c r="J10" s="64"/>
      <c r="K10" s="64"/>
      <c r="L10" s="69"/>
      <c r="M10" s="69"/>
      <c r="N10" s="69"/>
      <c r="O10" s="23" t="s">
        <v>24</v>
      </c>
      <c r="P10" s="23" t="s">
        <v>25</v>
      </c>
      <c r="Q10" s="23" t="s">
        <v>26</v>
      </c>
      <c r="R10" s="23" t="s">
        <v>27</v>
      </c>
      <c r="S10" s="23" t="s">
        <v>28</v>
      </c>
      <c r="T10" s="23" t="s">
        <v>29</v>
      </c>
      <c r="U10" s="23" t="s">
        <v>30</v>
      </c>
      <c r="V10" s="23" t="s">
        <v>31</v>
      </c>
      <c r="W10" s="23" t="s">
        <v>32</v>
      </c>
      <c r="X10" s="23" t="s">
        <v>38</v>
      </c>
      <c r="Y10" s="68" t="s">
        <v>4</v>
      </c>
      <c r="Z10" s="68"/>
      <c r="AA10" s="69" t="s">
        <v>33</v>
      </c>
      <c r="AB10" s="69"/>
      <c r="AC10" s="69"/>
      <c r="AD10" s="69"/>
      <c r="AE10" s="69"/>
      <c r="AF10" s="69"/>
      <c r="AG10" s="66"/>
    </row>
    <row r="11" spans="1:41" s="7" customFormat="1" ht="18" customHeight="1">
      <c r="A11" s="69"/>
      <c r="B11" s="69"/>
      <c r="C11" s="69"/>
      <c r="D11" s="64"/>
      <c r="E11" s="64"/>
      <c r="F11" s="64"/>
      <c r="G11" s="63"/>
      <c r="H11" s="64"/>
      <c r="I11" s="64"/>
      <c r="J11" s="64"/>
      <c r="K11" s="64"/>
      <c r="L11" s="69"/>
      <c r="M11" s="69"/>
      <c r="N11" s="69"/>
      <c r="O11" s="24">
        <v>0.3</v>
      </c>
      <c r="P11" s="8" t="s">
        <v>2</v>
      </c>
      <c r="Q11" s="8" t="s">
        <v>2</v>
      </c>
      <c r="R11" s="24">
        <v>0.3</v>
      </c>
      <c r="S11" s="24">
        <v>0.2</v>
      </c>
      <c r="T11" s="24">
        <v>0.3</v>
      </c>
      <c r="U11" s="24">
        <v>0.35</v>
      </c>
      <c r="V11" s="24">
        <v>0.2</v>
      </c>
      <c r="W11" s="24">
        <v>0.1</v>
      </c>
      <c r="X11" s="24">
        <v>0.3</v>
      </c>
      <c r="Y11" s="15" t="s">
        <v>3</v>
      </c>
      <c r="Z11" s="15" t="s">
        <v>2</v>
      </c>
      <c r="AA11" s="15" t="s">
        <v>3</v>
      </c>
      <c r="AB11" s="15" t="s">
        <v>2</v>
      </c>
      <c r="AC11" s="69"/>
      <c r="AD11" s="69"/>
      <c r="AE11" s="69"/>
      <c r="AF11" s="69"/>
      <c r="AG11" s="67"/>
    </row>
    <row r="12" spans="1:41" ht="33.75">
      <c r="A12" s="11">
        <v>6</v>
      </c>
      <c r="B12" s="29" t="s">
        <v>53</v>
      </c>
      <c r="C12" s="11" t="s">
        <v>45</v>
      </c>
      <c r="D12" s="45" t="s">
        <v>54</v>
      </c>
      <c r="E12" s="55">
        <v>0.7</v>
      </c>
      <c r="F12" s="50" t="s">
        <v>73</v>
      </c>
      <c r="G12" s="50" t="s">
        <v>42</v>
      </c>
      <c r="H12" s="51" t="s">
        <v>55</v>
      </c>
      <c r="I12" s="57">
        <v>3.85</v>
      </c>
      <c r="J12" s="42">
        <f t="shared" ref="J12:J18" si="0">I12*17697*E12</f>
        <v>47693.414999999994</v>
      </c>
      <c r="K12" s="41">
        <f t="shared" ref="K12:K15" si="1">J12*2</f>
        <v>95386.829999999987</v>
      </c>
      <c r="L12" s="12"/>
      <c r="M12" s="12">
        <f t="shared" ref="M12:M18" si="2">(J12+K12+L12)*25%</f>
        <v>35770.061249999999</v>
      </c>
      <c r="N12" s="12">
        <f t="shared" ref="N12:N18" si="3">J12+K12+L12+M12</f>
        <v>178850.30624999999</v>
      </c>
      <c r="O12" s="12"/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f t="shared" ref="W12:W19" si="4">N12*10%</f>
        <v>17885.030624999999</v>
      </c>
      <c r="X12" s="12">
        <v>0</v>
      </c>
      <c r="Y12" s="12"/>
      <c r="Z12" s="12"/>
      <c r="AA12" s="12"/>
      <c r="AB12" s="12"/>
      <c r="AC12" s="12">
        <f t="shared" ref="AC12:AC19" si="5">O12+P12+Q12+R12+S12+T12+U12+V12+W12+X12+-Z12+AB12</f>
        <v>17885.030624999999</v>
      </c>
      <c r="AD12" s="12">
        <f t="shared" ref="AD12:AD19" si="6">AC12+N12</f>
        <v>196735.33687499998</v>
      </c>
      <c r="AE12" s="26">
        <v>12</v>
      </c>
      <c r="AF12" s="12">
        <f t="shared" ref="AF12:AF19" si="7">AD12*AE12</f>
        <v>2360824.0424999995</v>
      </c>
      <c r="AG12" s="9"/>
    </row>
    <row r="13" spans="1:41" ht="32.25">
      <c r="A13" s="11">
        <v>7</v>
      </c>
      <c r="B13" s="48" t="s">
        <v>71</v>
      </c>
      <c r="C13" s="49" t="s">
        <v>49</v>
      </c>
      <c r="D13" s="46" t="s">
        <v>74</v>
      </c>
      <c r="E13" s="55">
        <v>0.15</v>
      </c>
      <c r="F13" s="52" t="s">
        <v>72</v>
      </c>
      <c r="G13" s="58" t="s">
        <v>42</v>
      </c>
      <c r="H13" s="40" t="s">
        <v>55</v>
      </c>
      <c r="I13" s="53">
        <v>3.85</v>
      </c>
      <c r="J13" s="42">
        <f t="shared" si="0"/>
        <v>10220.0175</v>
      </c>
      <c r="K13" s="41">
        <f t="shared" si="1"/>
        <v>20440.035</v>
      </c>
      <c r="L13" s="12"/>
      <c r="M13" s="12">
        <f t="shared" si="2"/>
        <v>7665.0131249999995</v>
      </c>
      <c r="N13" s="12">
        <f t="shared" si="3"/>
        <v>38325.065624999996</v>
      </c>
      <c r="O13" s="12"/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f t="shared" si="4"/>
        <v>3832.5065624999997</v>
      </c>
      <c r="X13" s="12">
        <v>0</v>
      </c>
      <c r="Y13" s="12"/>
      <c r="Z13" s="12"/>
      <c r="AA13" s="12"/>
      <c r="AB13" s="12"/>
      <c r="AC13" s="12">
        <f t="shared" si="5"/>
        <v>3832.5065624999997</v>
      </c>
      <c r="AD13" s="12">
        <f t="shared" si="6"/>
        <v>42157.572187499994</v>
      </c>
      <c r="AE13" s="26">
        <v>12</v>
      </c>
      <c r="AF13" s="12">
        <f t="shared" si="7"/>
        <v>505890.86624999996</v>
      </c>
      <c r="AG13" s="9"/>
    </row>
    <row r="14" spans="1:41" ht="30">
      <c r="A14" s="11">
        <v>8</v>
      </c>
      <c r="B14" s="11" t="s">
        <v>43</v>
      </c>
      <c r="C14" s="11" t="s">
        <v>48</v>
      </c>
      <c r="D14" s="43" t="s">
        <v>44</v>
      </c>
      <c r="E14" s="55">
        <v>0.15</v>
      </c>
      <c r="F14" s="50" t="s">
        <v>60</v>
      </c>
      <c r="G14" s="50" t="s">
        <v>42</v>
      </c>
      <c r="H14" s="40" t="s">
        <v>55</v>
      </c>
      <c r="I14" s="57">
        <v>4.0599999999999996</v>
      </c>
      <c r="J14" s="42">
        <f t="shared" si="0"/>
        <v>10777.472999999998</v>
      </c>
      <c r="K14" s="41">
        <f t="shared" si="1"/>
        <v>21554.945999999996</v>
      </c>
      <c r="L14" s="12"/>
      <c r="M14" s="12">
        <f t="shared" si="2"/>
        <v>8083.1047499999986</v>
      </c>
      <c r="N14" s="12">
        <f t="shared" si="3"/>
        <v>40415.523749999993</v>
      </c>
      <c r="O14" s="12"/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f t="shared" si="4"/>
        <v>4041.5523749999993</v>
      </c>
      <c r="X14" s="12">
        <v>0</v>
      </c>
      <c r="Y14" s="12"/>
      <c r="Z14" s="12"/>
      <c r="AA14" s="12"/>
      <c r="AB14" s="12"/>
      <c r="AC14" s="12">
        <f t="shared" si="5"/>
        <v>4041.5523749999993</v>
      </c>
      <c r="AD14" s="12">
        <f t="shared" si="6"/>
        <v>44457.076124999992</v>
      </c>
      <c r="AE14" s="26">
        <v>12</v>
      </c>
      <c r="AF14" s="12">
        <f t="shared" si="7"/>
        <v>533484.91349999991</v>
      </c>
      <c r="AG14" s="9"/>
    </row>
    <row r="15" spans="1:41" ht="33.75">
      <c r="A15" s="11">
        <v>9</v>
      </c>
      <c r="B15" s="30" t="s">
        <v>56</v>
      </c>
      <c r="C15" s="11" t="s">
        <v>50</v>
      </c>
      <c r="D15" s="45" t="s">
        <v>54</v>
      </c>
      <c r="E15" s="55">
        <v>0.15</v>
      </c>
      <c r="F15" s="50" t="s">
        <v>73</v>
      </c>
      <c r="G15" s="50" t="s">
        <v>42</v>
      </c>
      <c r="H15" s="56" t="s">
        <v>55</v>
      </c>
      <c r="I15" s="57">
        <v>3.85</v>
      </c>
      <c r="J15" s="42">
        <f t="shared" si="0"/>
        <v>10220.0175</v>
      </c>
      <c r="K15" s="41">
        <f t="shared" si="1"/>
        <v>20440.035</v>
      </c>
      <c r="L15" s="12"/>
      <c r="M15" s="12">
        <f t="shared" si="2"/>
        <v>7665.0131249999995</v>
      </c>
      <c r="N15" s="12">
        <f t="shared" si="3"/>
        <v>38325.065624999996</v>
      </c>
      <c r="O15" s="12"/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f t="shared" si="4"/>
        <v>3832.5065624999997</v>
      </c>
      <c r="X15" s="12">
        <v>0</v>
      </c>
      <c r="Y15" s="12"/>
      <c r="Z15" s="12"/>
      <c r="AA15" s="12"/>
      <c r="AB15" s="12"/>
      <c r="AC15" s="12">
        <f t="shared" si="5"/>
        <v>3832.5065624999997</v>
      </c>
      <c r="AD15" s="12">
        <f t="shared" si="6"/>
        <v>42157.572187499994</v>
      </c>
      <c r="AE15" s="26">
        <v>12</v>
      </c>
      <c r="AF15" s="12">
        <f t="shared" si="7"/>
        <v>505890.86624999996</v>
      </c>
      <c r="AG15" s="9"/>
    </row>
    <row r="16" spans="1:41" ht="24">
      <c r="A16" s="11">
        <v>0</v>
      </c>
      <c r="B16" s="29" t="s">
        <v>67</v>
      </c>
      <c r="C16" s="11" t="s">
        <v>51</v>
      </c>
      <c r="D16" s="47" t="s">
        <v>52</v>
      </c>
      <c r="E16" s="55">
        <v>0.5</v>
      </c>
      <c r="F16" s="50" t="s">
        <v>68</v>
      </c>
      <c r="G16" s="50" t="s">
        <v>42</v>
      </c>
      <c r="H16" s="56" t="s">
        <v>46</v>
      </c>
      <c r="I16" s="57">
        <v>3.12</v>
      </c>
      <c r="J16" s="42">
        <f t="shared" si="0"/>
        <v>27607.32</v>
      </c>
      <c r="K16" s="41"/>
      <c r="L16" s="12">
        <f>J16*1.45</f>
        <v>40030.614000000001</v>
      </c>
      <c r="M16" s="12">
        <f t="shared" si="2"/>
        <v>16909.483500000002</v>
      </c>
      <c r="N16" s="12">
        <f t="shared" si="3"/>
        <v>84547.41750000001</v>
      </c>
      <c r="O16" s="12"/>
      <c r="P16" s="12">
        <v>0</v>
      </c>
      <c r="Q16" s="12">
        <v>0</v>
      </c>
      <c r="R16" s="12">
        <v>0</v>
      </c>
      <c r="S16" s="12"/>
      <c r="T16" s="12">
        <v>0</v>
      </c>
      <c r="U16" s="12">
        <v>0</v>
      </c>
      <c r="V16" s="12">
        <v>0</v>
      </c>
      <c r="W16" s="12">
        <f t="shared" si="4"/>
        <v>8454.741750000001</v>
      </c>
      <c r="X16" s="41">
        <v>5309</v>
      </c>
      <c r="Y16" s="12"/>
      <c r="Z16" s="12"/>
      <c r="AA16" s="12"/>
      <c r="AB16" s="12"/>
      <c r="AC16" s="12">
        <f t="shared" si="5"/>
        <v>13763.741750000001</v>
      </c>
      <c r="AD16" s="12">
        <f t="shared" si="6"/>
        <v>98311.159250000012</v>
      </c>
      <c r="AE16" s="26">
        <v>12</v>
      </c>
      <c r="AF16" s="12">
        <f t="shared" si="7"/>
        <v>1179733.9110000001</v>
      </c>
      <c r="AG16" s="9"/>
    </row>
    <row r="17" spans="1:33" ht="24">
      <c r="A17" s="11">
        <v>1</v>
      </c>
      <c r="B17" s="29" t="s">
        <v>67</v>
      </c>
      <c r="C17" s="11" t="s">
        <v>62</v>
      </c>
      <c r="D17" s="47" t="s">
        <v>52</v>
      </c>
      <c r="E17" s="55">
        <v>0.15</v>
      </c>
      <c r="F17" s="50" t="s">
        <v>68</v>
      </c>
      <c r="G17" s="50" t="s">
        <v>42</v>
      </c>
      <c r="H17" s="56" t="s">
        <v>64</v>
      </c>
      <c r="I17" s="53">
        <v>2.81</v>
      </c>
      <c r="J17" s="42">
        <f t="shared" si="0"/>
        <v>7459.2855</v>
      </c>
      <c r="K17" s="41"/>
      <c r="L17" s="12">
        <f t="shared" ref="L17:L19" si="8">J17*1.45</f>
        <v>10815.963974999999</v>
      </c>
      <c r="M17" s="12">
        <f t="shared" si="2"/>
        <v>4568.8123687499992</v>
      </c>
      <c r="N17" s="12">
        <f t="shared" si="3"/>
        <v>22844.061843749994</v>
      </c>
      <c r="O17" s="12"/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f t="shared" si="4"/>
        <v>2284.4061843749996</v>
      </c>
      <c r="X17" s="12">
        <v>0</v>
      </c>
      <c r="Y17" s="12"/>
      <c r="Z17" s="12"/>
      <c r="AA17" s="12"/>
      <c r="AB17" s="12"/>
      <c r="AC17" s="12">
        <f t="shared" si="5"/>
        <v>2284.4061843749996</v>
      </c>
      <c r="AD17" s="12">
        <f t="shared" si="6"/>
        <v>25128.468028124993</v>
      </c>
      <c r="AE17" s="26">
        <v>12</v>
      </c>
      <c r="AF17" s="12">
        <f t="shared" si="7"/>
        <v>301541.61633749993</v>
      </c>
      <c r="AG17" s="9"/>
    </row>
    <row r="18" spans="1:33" ht="24">
      <c r="A18" s="11">
        <v>1</v>
      </c>
      <c r="B18" s="29" t="s">
        <v>67</v>
      </c>
      <c r="C18" s="31" t="s">
        <v>63</v>
      </c>
      <c r="D18" s="47" t="s">
        <v>52</v>
      </c>
      <c r="E18" s="54">
        <v>0.15</v>
      </c>
      <c r="F18" s="52" t="s">
        <v>68</v>
      </c>
      <c r="G18" s="50" t="s">
        <v>42</v>
      </c>
      <c r="H18" s="40" t="s">
        <v>64</v>
      </c>
      <c r="I18" s="53">
        <v>2.81</v>
      </c>
      <c r="J18" s="42">
        <f t="shared" si="0"/>
        <v>7459.2855</v>
      </c>
      <c r="K18" s="41"/>
      <c r="L18" s="12">
        <f t="shared" si="8"/>
        <v>10815.963974999999</v>
      </c>
      <c r="M18" s="12">
        <f t="shared" si="2"/>
        <v>4568.8123687499992</v>
      </c>
      <c r="N18" s="12">
        <f t="shared" si="3"/>
        <v>22844.061843749994</v>
      </c>
      <c r="O18" s="12"/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f t="shared" si="4"/>
        <v>2284.4061843749996</v>
      </c>
      <c r="X18" s="41">
        <v>5309</v>
      </c>
      <c r="Y18" s="12"/>
      <c r="Z18" s="12"/>
      <c r="AA18" s="12"/>
      <c r="AB18" s="12"/>
      <c r="AC18" s="12">
        <f t="shared" si="5"/>
        <v>7593.4061843749996</v>
      </c>
      <c r="AD18" s="12">
        <f t="shared" si="6"/>
        <v>30437.468028124993</v>
      </c>
      <c r="AE18" s="26">
        <v>12</v>
      </c>
      <c r="AF18" s="12">
        <f t="shared" si="7"/>
        <v>365249.61633749993</v>
      </c>
      <c r="AG18" s="9"/>
    </row>
    <row r="19" spans="1:33" ht="25.5">
      <c r="A19" s="11"/>
      <c r="B19" s="27" t="s">
        <v>57</v>
      </c>
      <c r="C19" s="28" t="s">
        <v>65</v>
      </c>
      <c r="D19" s="44" t="s">
        <v>58</v>
      </c>
      <c r="E19" s="55">
        <v>0.15</v>
      </c>
      <c r="F19" s="50" t="s">
        <v>66</v>
      </c>
      <c r="G19" s="50"/>
      <c r="H19" s="56" t="s">
        <v>47</v>
      </c>
      <c r="I19" s="57">
        <v>3.73</v>
      </c>
      <c r="J19" s="42">
        <f t="shared" ref="J19" si="9">I19*17697*E19</f>
        <v>9901.4714999999997</v>
      </c>
      <c r="K19" s="12"/>
      <c r="L19" s="12">
        <f t="shared" si="8"/>
        <v>14357.133674999999</v>
      </c>
      <c r="M19" s="12">
        <f t="shared" ref="M19" si="10">(J19+K19+L19)*25%</f>
        <v>6064.6512937499992</v>
      </c>
      <c r="N19" s="12">
        <f t="shared" ref="N19" si="11">J19+K19+L19+M19</f>
        <v>30323.256468749998</v>
      </c>
      <c r="O19" s="12"/>
      <c r="P19" s="12"/>
      <c r="Q19" s="12"/>
      <c r="R19" s="12"/>
      <c r="S19" s="12"/>
      <c r="T19" s="12"/>
      <c r="U19" s="12"/>
      <c r="V19" s="12"/>
      <c r="W19" s="12">
        <f t="shared" si="4"/>
        <v>3032.3256468750001</v>
      </c>
      <c r="X19" s="12"/>
      <c r="Y19" s="12"/>
      <c r="Z19" s="12"/>
      <c r="AA19" s="12"/>
      <c r="AB19" s="12"/>
      <c r="AC19" s="12">
        <f t="shared" si="5"/>
        <v>3032.3256468750001</v>
      </c>
      <c r="AD19" s="12">
        <f t="shared" si="6"/>
        <v>33355.582115624995</v>
      </c>
      <c r="AE19" s="26">
        <v>12</v>
      </c>
      <c r="AF19" s="12">
        <f t="shared" si="7"/>
        <v>400266.98538749991</v>
      </c>
      <c r="AG19" s="9"/>
    </row>
    <row r="20" spans="1:33">
      <c r="A20" s="13"/>
      <c r="B20" s="10" t="s">
        <v>9</v>
      </c>
      <c r="C20" s="13"/>
      <c r="D20" s="13"/>
      <c r="E20" s="59">
        <f>SUM(E12:E19)</f>
        <v>2.0999999999999996</v>
      </c>
      <c r="F20" s="59"/>
      <c r="G20" s="59"/>
      <c r="H20" s="59"/>
      <c r="I20" s="60"/>
      <c r="J20" s="14">
        <f t="shared" ref="J20:AF20" si="12">SUM(J12:J18)</f>
        <v>121436.81399999998</v>
      </c>
      <c r="K20" s="14">
        <f t="shared" si="12"/>
        <v>157821.84599999999</v>
      </c>
      <c r="L20" s="14">
        <f t="shared" si="12"/>
        <v>61662.541949999999</v>
      </c>
      <c r="M20" s="14">
        <f t="shared" si="12"/>
        <v>85230.300487500004</v>
      </c>
      <c r="N20" s="14">
        <f t="shared" si="12"/>
        <v>426151.50243750005</v>
      </c>
      <c r="O20" s="14">
        <f t="shared" si="12"/>
        <v>0</v>
      </c>
      <c r="P20" s="14">
        <f t="shared" si="12"/>
        <v>0</v>
      </c>
      <c r="Q20" s="14">
        <f t="shared" si="12"/>
        <v>0</v>
      </c>
      <c r="R20" s="14">
        <f t="shared" si="12"/>
        <v>0</v>
      </c>
      <c r="S20" s="14">
        <f t="shared" si="12"/>
        <v>0</v>
      </c>
      <c r="T20" s="14">
        <f t="shared" si="12"/>
        <v>0</v>
      </c>
      <c r="U20" s="14">
        <f t="shared" si="12"/>
        <v>0</v>
      </c>
      <c r="V20" s="14">
        <f t="shared" si="12"/>
        <v>0</v>
      </c>
      <c r="W20" s="14">
        <f t="shared" si="12"/>
        <v>42615.150243750002</v>
      </c>
      <c r="X20" s="14">
        <f t="shared" si="12"/>
        <v>10618</v>
      </c>
      <c r="Y20" s="14">
        <f t="shared" si="12"/>
        <v>0</v>
      </c>
      <c r="Z20" s="14">
        <f t="shared" si="12"/>
        <v>0</v>
      </c>
      <c r="AA20" s="14">
        <f t="shared" si="12"/>
        <v>0</v>
      </c>
      <c r="AB20" s="14">
        <f t="shared" si="12"/>
        <v>0</v>
      </c>
      <c r="AC20" s="14">
        <f t="shared" si="12"/>
        <v>53233.150243750002</v>
      </c>
      <c r="AD20" s="14">
        <f t="shared" si="12"/>
        <v>479384.65268125001</v>
      </c>
      <c r="AE20" s="14">
        <f t="shared" si="12"/>
        <v>84</v>
      </c>
      <c r="AF20" s="14">
        <f t="shared" si="12"/>
        <v>5752615.8321749987</v>
      </c>
      <c r="AG20" s="9"/>
    </row>
    <row r="21" spans="1:33">
      <c r="A21" s="4"/>
      <c r="B21" s="1"/>
      <c r="C21" s="1"/>
      <c r="D21" s="1"/>
      <c r="E21" s="1"/>
      <c r="F21" s="1"/>
      <c r="G21" s="1"/>
      <c r="H21" s="1"/>
      <c r="I21" s="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3">
      <c r="A22" s="3"/>
      <c r="C22" s="3"/>
      <c r="D22" s="22" t="s">
        <v>6</v>
      </c>
      <c r="E22" s="25"/>
      <c r="F22" s="25"/>
      <c r="G22" s="22"/>
      <c r="H22" s="3"/>
      <c r="I22" s="3"/>
      <c r="J22" s="3"/>
      <c r="K22" s="3"/>
      <c r="L22" s="3"/>
    </row>
    <row r="23" spans="1:33">
      <c r="A23" s="3"/>
      <c r="C23" s="3"/>
      <c r="D23" s="22"/>
      <c r="E23" s="22"/>
      <c r="F23" s="3"/>
      <c r="G23" s="3"/>
      <c r="H23" s="3"/>
      <c r="I23" s="3"/>
      <c r="J23" s="3"/>
      <c r="K23" s="3"/>
      <c r="L23" s="3"/>
    </row>
    <row r="24" spans="1:33">
      <c r="A24" s="3"/>
      <c r="C24" s="3"/>
      <c r="D24" s="22" t="s">
        <v>7</v>
      </c>
      <c r="E24" s="25"/>
      <c r="F24" s="25"/>
      <c r="G24" s="22"/>
      <c r="H24" s="3"/>
      <c r="I24" s="3"/>
      <c r="J24" s="3"/>
      <c r="K24" s="3"/>
      <c r="L24" s="3"/>
    </row>
    <row r="25" spans="1:33">
      <c r="A25" s="3"/>
      <c r="C25" s="3"/>
      <c r="D25" s="22"/>
      <c r="E25" s="22"/>
      <c r="F25" s="3"/>
      <c r="G25" s="3"/>
      <c r="H25" s="3"/>
      <c r="I25" s="3"/>
      <c r="J25" s="3"/>
      <c r="K25" s="3"/>
      <c r="L25" s="3">
        <v>1</v>
      </c>
    </row>
    <row r="26" spans="1:33">
      <c r="A26" s="3"/>
      <c r="C26" s="3"/>
      <c r="D26" s="22" t="s">
        <v>8</v>
      </c>
      <c r="E26" s="25"/>
      <c r="F26" s="25"/>
      <c r="G26" s="22"/>
      <c r="H26" s="3"/>
      <c r="J26" s="3"/>
      <c r="K26" s="3"/>
      <c r="L26" s="3"/>
    </row>
  </sheetData>
  <mergeCells count="27">
    <mergeCell ref="F1:I1"/>
    <mergeCell ref="M1:O1"/>
    <mergeCell ref="C9:C11"/>
    <mergeCell ref="B9:B11"/>
    <mergeCell ref="A9:A11"/>
    <mergeCell ref="D2:J2"/>
    <mergeCell ref="D3:J3"/>
    <mergeCell ref="D4:K4"/>
    <mergeCell ref="I9:I11"/>
    <mergeCell ref="H9:H11"/>
    <mergeCell ref="F9:F11"/>
    <mergeCell ref="E9:E11"/>
    <mergeCell ref="D9:D11"/>
    <mergeCell ref="N9:N11"/>
    <mergeCell ref="M9:M11"/>
    <mergeCell ref="L9:L11"/>
    <mergeCell ref="G9:G11"/>
    <mergeCell ref="K9:K11"/>
    <mergeCell ref="J9:J11"/>
    <mergeCell ref="AG9:AG11"/>
    <mergeCell ref="Y10:Z10"/>
    <mergeCell ref="AA10:AB10"/>
    <mergeCell ref="O9:AB9"/>
    <mergeCell ref="AC9:AC11"/>
    <mergeCell ref="AD9:AD11"/>
    <mergeCell ref="AE9:AE11"/>
    <mergeCell ref="AF9:AF11"/>
  </mergeCells>
  <pageMargins left="0.59055118110236227" right="0.39370078740157483" top="0.98425196850393704" bottom="0.39370078740157483" header="0" footer="0"/>
  <pageSetup paperSize="9" scale="60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V58A</vt:lpstr>
      <vt:lpstr>V58A!Заголовки_для_печати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0392MAO</dc:creator>
  <cp:lastModifiedBy>Админ</cp:lastModifiedBy>
  <cp:lastPrinted>2022-02-23T11:27:01Z</cp:lastPrinted>
  <dcterms:created xsi:type="dcterms:W3CDTF">2017-10-25T03:32:02Z</dcterms:created>
  <dcterms:modified xsi:type="dcterms:W3CDTF">2024-06-11T06:12:51Z</dcterms:modified>
</cp:coreProperties>
</file>